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HP\Documents\REVIDERING JAKTPROVSREGLER 2019\Steg 8 återst frågor\Sammanställning steg 8 återstående frågor okt 2020\"/>
    </mc:Choice>
  </mc:AlternateContent>
  <xr:revisionPtr revIDLastSave="0" documentId="13_ncr:1_{C679B9D1-AEBB-4EED-9CB7-C8AD49648F51}" xr6:coauthVersionLast="45" xr6:coauthVersionMax="45" xr10:uidLastSave="{00000000-0000-0000-0000-000000000000}"/>
  <bookViews>
    <workbookView xWindow="-108" yWindow="-108" windowWidth="23256" windowHeight="12576" activeTab="1" xr2:uid="{00000000-000D-0000-FFFF-FFFF00000000}"/>
  </bookViews>
  <sheets>
    <sheet name="Blad2" sheetId="1" r:id="rId1"/>
    <sheet name="Blad1" sheetId="2" r:id="rId2"/>
  </sheets>
  <definedNames>
    <definedName name="_Hlk37090830" localSheetId="1">Blad1!#REF!</definedName>
    <definedName name="BjhK">Blad1!$J$19</definedName>
    <definedName name="BÄK">Blad1!$J$13</definedName>
    <definedName name="DÄK">Blad1!$J$12</definedName>
    <definedName name="GrhK">Blad1!$J$23</definedName>
    <definedName name="GÄK">Blad1!$J$10</definedName>
    <definedName name="HäfäK">Blad1!$J$20</definedName>
    <definedName name="JHÄK">Blad1!$J$5</definedName>
    <definedName name="JähK">Blad1!$J$21</definedName>
    <definedName name="LaiK">Blad1!$J$17</definedName>
    <definedName name="NÄK">Blad1!$J$3</definedName>
    <definedName name="SSÄK">Blad1!$J$16</definedName>
    <definedName name="VBÄK">Blad1!$J$4</definedName>
    <definedName name="ViäK">Blad1!$J$22</definedName>
    <definedName name="VNÄK">Blad1!$J$6</definedName>
    <definedName name="VSÄK">Blad1!$J$15</definedName>
    <definedName name="ÖSÄK">Blad1!$J$14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2" l="1"/>
  <c r="C45" i="2"/>
  <c r="D47" i="2" l="1"/>
  <c r="D46" i="2"/>
  <c r="E45" i="2"/>
  <c r="C42" i="2"/>
  <c r="D41" i="2"/>
  <c r="E40" i="2"/>
  <c r="C39" i="2"/>
  <c r="C34" i="2"/>
  <c r="D34" i="2"/>
  <c r="D33" i="2"/>
  <c r="C32" i="2"/>
  <c r="E30" i="2"/>
  <c r="C25" i="2"/>
  <c r="D24" i="2"/>
  <c r="D23" i="2"/>
  <c r="D17" i="2"/>
  <c r="C16" i="2"/>
  <c r="C14" i="2"/>
  <c r="C40" i="2"/>
  <c r="E46" i="2" l="1"/>
  <c r="E42" i="2"/>
  <c r="E34" i="2"/>
  <c r="E33" i="2"/>
  <c r="E32" i="2"/>
  <c r="C30" i="2"/>
  <c r="E25" i="2"/>
  <c r="E23" i="2"/>
  <c r="E17" i="2"/>
  <c r="C41" i="2" l="1"/>
  <c r="D30" i="2" l="1"/>
  <c r="C24" i="2"/>
  <c r="C23" i="2" l="1"/>
  <c r="C17" i="2"/>
  <c r="D32" i="2" l="1"/>
  <c r="E24" i="2"/>
  <c r="E47" i="2" l="1"/>
  <c r="E41" i="2"/>
  <c r="E39" i="2"/>
  <c r="D42" i="2" l="1"/>
  <c r="D40" i="2"/>
  <c r="D39" i="2"/>
  <c r="E16" i="2"/>
  <c r="D14" i="2"/>
  <c r="D45" i="2" l="1"/>
  <c r="C46" i="2" l="1"/>
</calcChain>
</file>

<file path=xl/sharedStrings.xml><?xml version="1.0" encoding="utf-8"?>
<sst xmlns="http://schemas.openxmlformats.org/spreadsheetml/2006/main" count="87" uniqueCount="87">
  <si>
    <t>Klubb</t>
  </si>
  <si>
    <t>Antal deleg</t>
  </si>
  <si>
    <t>%</t>
  </si>
  <si>
    <t>NÄK</t>
  </si>
  <si>
    <t>Klubb:</t>
  </si>
  <si>
    <t>VBÄK</t>
  </si>
  <si>
    <t>JHÄK</t>
  </si>
  <si>
    <t>JA</t>
  </si>
  <si>
    <t>EV.</t>
  </si>
  <si>
    <t>NEJ</t>
  </si>
  <si>
    <t>VNÄK</t>
  </si>
  <si>
    <t>GÄK</t>
  </si>
  <si>
    <t>DÄK</t>
  </si>
  <si>
    <t>BÄK</t>
  </si>
  <si>
    <t>ÖSÄK</t>
  </si>
  <si>
    <t>VSÄK</t>
  </si>
  <si>
    <t>SSÄK</t>
  </si>
  <si>
    <t>LaiK</t>
  </si>
  <si>
    <t>BjhK</t>
  </si>
  <si>
    <t>HäfäK</t>
  </si>
  <si>
    <t>JähK</t>
  </si>
  <si>
    <t>ViäK</t>
  </si>
  <si>
    <t>GrhK</t>
  </si>
  <si>
    <r>
      <t>2.5.3</t>
    </r>
    <r>
      <rPr>
        <sz val="10"/>
        <color indexed="8"/>
        <rFont val="Calibri"/>
        <family val="2"/>
      </rPr>
      <t xml:space="preserve"> Avslut av prov före arbets-/provtidens slut </t>
    </r>
  </si>
  <si>
    <r>
      <t>1.</t>
    </r>
    <r>
      <rPr>
        <sz val="10"/>
        <color indexed="8"/>
        <rFont val="Calibri"/>
        <family val="2"/>
      </rPr>
      <t xml:space="preserve"> Hund får kallas in och kopplas för att byta trakt och prova sök när alla övriga moment är färdigbedömda och 200 min skalltid är uppnådd (när sök inte provats tillräckligt)</t>
    </r>
  </si>
  <si>
    <r>
      <t>2</t>
    </r>
    <r>
      <rPr>
        <sz val="10"/>
        <color indexed="8"/>
        <rFont val="Calibri"/>
        <family val="2"/>
      </rPr>
      <t xml:space="preserve">. Provet kan också avslutas före arbets-/provtids slut </t>
    </r>
  </si>
  <si>
    <r>
      <t>a.</t>
    </r>
    <r>
      <rPr>
        <sz val="7"/>
        <color indexed="8"/>
        <rFont val="Times New Roman"/>
        <family val="1"/>
      </rPr>
      <t xml:space="preserve">      </t>
    </r>
    <r>
      <rPr>
        <sz val="10"/>
        <color indexed="8"/>
        <rFont val="Calibri"/>
        <family val="2"/>
      </rPr>
      <t xml:space="preserve">när hunden är färdigprovad i alla moment och har uppnått 200 min skalltid. </t>
    </r>
  </si>
  <si>
    <r>
      <t>b.</t>
    </r>
    <r>
      <rPr>
        <sz val="7"/>
        <color indexed="8"/>
        <rFont val="Times New Roman"/>
        <family val="1"/>
      </rPr>
      <t xml:space="preserve">      </t>
    </r>
    <r>
      <rPr>
        <sz val="10"/>
        <color indexed="8"/>
        <rFont val="Calibri"/>
        <family val="2"/>
      </rPr>
      <t xml:space="preserve">när hunden, utan att ha nått 200 min skalltid, har prövats i samtliga moment och bedöms ha uppnått prismeritering. Hundföraren kan avgöra om hunden ska fortsätta provet fram till prov-/arbetstids slut eller om återstående tid bedöms vara för kort för att kunna förbättra resultatet. Domaren ska i dessa fall redogöra för hundföraren i vilka moment hunden vid ett nytt upptag skulle kunna förbättra sitt poängresultat. </t>
    </r>
  </si>
  <si>
    <t>Vilka regler ska gälla för avslut av prov före arbets-/provtidens slut?</t>
  </si>
  <si>
    <t>Frågorna nedan är de områden som markerats med blått i utkast regler ver 6</t>
  </si>
  <si>
    <r>
      <t>3</t>
    </r>
    <r>
      <rPr>
        <sz val="10"/>
        <color indexed="8"/>
        <rFont val="Calibri"/>
        <family val="2"/>
      </rPr>
      <t>.Nytt förslag avdrag långa sökturer</t>
    </r>
  </si>
  <si>
    <r>
      <t>Poängavdrag vid allt</t>
    </r>
    <r>
      <rPr>
        <b/>
        <i/>
        <sz val="10"/>
        <color rgb="FF000000"/>
        <rFont val="Calibri"/>
        <family val="2"/>
      </rPr>
      <t>för långa sökturer – tidsgräns gäller vid normalt före/terräng. Regeln gäller även vid bedömning med PBP.</t>
    </r>
  </si>
  <si>
    <t>TF 1: 10 % eller fler av sökturerna överstiger 30 minuter</t>
  </si>
  <si>
    <t>TF 2: 25 % eller fler av sökturerna överstiger 30 minuter</t>
  </si>
  <si>
    <t>TF 3: Hunden överger provgrupp</t>
  </si>
  <si>
    <t>Är förslaget på sidan 14 (nedanstående tabell) OK?</t>
  </si>
  <si>
    <r>
      <t>4.</t>
    </r>
    <r>
      <rPr>
        <b/>
        <sz val="10"/>
        <color indexed="8"/>
        <rFont val="Calibri"/>
        <family val="2"/>
      </rPr>
      <t xml:space="preserve"> Alternativ 1 poängsättning vid flera upptag - Nordisk princip</t>
    </r>
  </si>
  <si>
    <t>Vid flera upptag ska momentet vägas/poängsättas till en genomsnittssumma baserat på samtliga upptags enskilda poäng.                                                         Upptag där älgen omedelbart flyr och domaren med säkerhet kan konstatera att det sker på grund av att älgen redan är störd ska inte belasta hunden, (t ex upptag i närheten av bilen eller annan tydlig störning). Det upptaget ska då inte ingå i genomsnittsberäk­ningen. Domaren ska i sin provberättelse redogöra för sin bedömning/värdering.                                                                                                 Regeln kan endast tillämpas vid ”otur” dvs inte medvetet släpp i närhet av älg eller spårsläpp (se inledande förutsättningar pkt 4) Om alla upptag skett på gott avstånd från provgrupp och domaren inte kan konstatera andra störningar ska momentets poäng vara genomsnitt av samtliga upptags poängsummor.</t>
  </si>
  <si>
    <r>
      <t>5.</t>
    </r>
    <r>
      <rPr>
        <b/>
        <sz val="10"/>
        <color indexed="8"/>
        <rFont val="Calibri"/>
        <family val="2"/>
      </rPr>
      <t>Alternativ 2 poängsättning vid flera upptag - svenska regler och varianter</t>
    </r>
  </si>
  <si>
    <t>Poängavdrag tilldelas om hunden förföljer flyende älg utan att åstadkomma något ståndarbete/ kontaktskall under förföljandet</t>
  </si>
  <si>
    <r>
      <t>L1: Enskilda förföljandesträckan överstiger 10 km.                                                                                                                                       Utan PBP; sammanlagd tid förföljande</t>
    </r>
    <r>
      <rPr>
        <sz val="10"/>
        <color rgb="FF000000"/>
        <rFont val="Calibri"/>
        <family val="2"/>
      </rPr>
      <t>/återgång tills hund tillbaka hos provgrupp,</t>
    </r>
    <r>
      <rPr>
        <sz val="10"/>
        <color indexed="8"/>
        <rFont val="Calibri"/>
        <family val="2"/>
      </rPr>
      <t xml:space="preserve"> vid ett upptag över 100 minuter.</t>
    </r>
  </si>
  <si>
    <r>
      <t>L2: Enskilda förföljandesträckan överstiger 15 km.                                                                                                                                       Utan PBP; sammanlagd tid förföljande</t>
    </r>
    <r>
      <rPr>
        <sz val="10"/>
        <color rgb="FF000000"/>
        <rFont val="Calibri"/>
        <family val="2"/>
      </rPr>
      <t>/återgång tills hund tillbaka hos provgrupp,</t>
    </r>
    <r>
      <rPr>
        <sz val="10"/>
        <color indexed="8"/>
        <rFont val="Calibri"/>
        <family val="2"/>
      </rPr>
      <t xml:space="preserve"> vid ett upptag över 150 minuter.</t>
    </r>
  </si>
  <si>
    <r>
      <t>L3: Enskilda förföljandesträckan överstiger 20 km.                                                                                                                                             Utan PBP; sammanlagd tid förföljande</t>
    </r>
    <r>
      <rPr>
        <sz val="10"/>
        <color rgb="FF000000"/>
        <rFont val="Calibri"/>
        <family val="2"/>
      </rPr>
      <t>/återgång tills hund tillbaka hos provgrupp,</t>
    </r>
    <r>
      <rPr>
        <sz val="10"/>
        <color indexed="8"/>
        <rFont val="Calibri"/>
        <family val="2"/>
      </rPr>
      <t xml:space="preserve"> vid ett upptag över 200 minuter.</t>
    </r>
  </si>
  <si>
    <t>Är förslaget på sidan 23 (nedanstående tabell) OK?</t>
  </si>
  <si>
    <t xml:space="preserve">Enligt rapport 1 ska vi verka för nordiska regler. Resultatet av senaste enkät styr inte mot en sådan utveckling då det, vid flera upptag under dagen, är stor skillnad mellan svensk poängsättning i moment 3 "förmåga att ställa älg i upptaget" jämfört med nordiska principer. Dagens svenska princip för poängsättning  vid flera upptag ställer mycket lägre krav än Finlands/Norges poängsättning.                                                                                                                  En hund som har fyra upptag under dagen där tre upptag står drygt en minut innan älgen flyr, det fjärde upptaget står fast 90 minuter, får 10 poäng. Är detta ett bra underlag för avelsvärdering av förmåga att ställa älg på upptagsplatsen? Borde inte genomsnitt vara en bättre beskrivning av vad hunden presterat?? </t>
  </si>
  <si>
    <t>Nytt förslag med anledning av svar senaste enkät.</t>
  </si>
  <si>
    <t>Enligt svar på senaste enkät krävs ny konstruktion av poängsättning för "avdrag vid för långa sökturer"</t>
  </si>
  <si>
    <r>
      <t xml:space="preserve">Alt c1. </t>
    </r>
    <r>
      <rPr>
        <b/>
        <sz val="10"/>
        <color rgb="FF000000"/>
        <rFont val="Calibri"/>
        <family val="2"/>
      </rPr>
      <t>NYTT</t>
    </r>
    <r>
      <rPr>
        <sz val="10"/>
        <color indexed="8"/>
        <rFont val="Calibri"/>
        <family val="2"/>
      </rPr>
      <t xml:space="preserve">  Vid flera upptag under dagen sänks bästa upptagets poäng med en (1) poäng för varje upptag med mindre än tio (10) minuters fast ståndskallstid (dvs nordiskas lägsta krav på omställning)</t>
    </r>
  </si>
  <si>
    <t>Alt c2. NYTT  Vid flera upptag under dagen sänks bästa upptagets poäng med en (1) poäng för varje upptag med mindre än tjugo (20) minuters fast ståndskallstid. (dvs motsvarande 1 poäng skalltid)</t>
  </si>
  <si>
    <t>Alt c3. NYTT  Vid flera upptag under dagen sänks bästa upptagets poäng med en (1) poäng för varje upptag med mindre än trettio (30) minuters fast ståndskallstid. (dvs motsvarande ett tredjepris)</t>
  </si>
  <si>
    <t>Jag har fått ett inspel från styrgruppen - Ska det finnas en begränsning för hur lång tid ett traktbyte får ta ?</t>
  </si>
  <si>
    <t>Ett traktbyte får ta maximalt 30 minuter</t>
  </si>
  <si>
    <t>Ett traktbyte får ta maximalt 60 minuter</t>
  </si>
  <si>
    <t>Vi vill ha begränsning för tillåten tidsåtgång för traktbyte</t>
  </si>
  <si>
    <t>Frågeställningar utifrån svar på tidigare enkät aug/sept 2020</t>
  </si>
  <si>
    <r>
      <t>Testar därför ett kompromissförslag som bygger på nordiskas definition av fast ståndskall/omställning, dvs hunden måste</t>
    </r>
    <r>
      <rPr>
        <sz val="11"/>
        <color rgb="FF000000"/>
        <rFont val="Calibri"/>
        <family val="2"/>
      </rPr>
      <t xml:space="preserve"> </t>
    </r>
    <r>
      <rPr>
        <u/>
        <sz val="11"/>
        <color rgb="FF000000"/>
        <rFont val="Calibri"/>
        <family val="2"/>
      </rPr>
      <t>skälla minst 10 minuter för att det inte ska betraktas som "skenupptag</t>
    </r>
    <r>
      <rPr>
        <sz val="11"/>
        <color indexed="8"/>
        <rFont val="Calibri"/>
        <family val="2"/>
      </rPr>
      <t>". Konsekvensen av mitt förslag är att hunden enligt exemplet ovan får 7 poäng (Nordiska skulle ge 4 poäng). Förslaget är inte lika hårt som nordiska principen men ändå hårdare än dagens princip. När ni tar ställning ber jag er fundera på om vi i Sverige vid avelsvärdering ska skilja oss så kraftigt från Fi/No i detta moment. Ställer därför fråga igen på de nordiska reglerna (4) som huvudalternativ och nya förslaget (5c) som en typ av  kompromisslösning. Svar nej på frågorna 7 - 10 tolkar jag som att ni ändå vill ha kvar dagens svenska princip (den svenska hunden i exemplet ovan får 10 poäng samtidigt som fi/no ger 4 poäng)</t>
    </r>
  </si>
  <si>
    <r>
      <rPr>
        <sz val="16"/>
        <color rgb="FF000000"/>
        <rFont val="Calibri"/>
        <family val="2"/>
      </rPr>
      <t>6.</t>
    </r>
    <r>
      <rPr>
        <b/>
        <sz val="11"/>
        <color indexed="8"/>
        <rFont val="Calibri"/>
        <family val="2"/>
      </rPr>
      <t>Ny konstruktion av poängsättning avdrag vid för långt förföljande:</t>
    </r>
  </si>
  <si>
    <t>Sammanställning återstående frågor  om moment 1 -10 och anpassning nordiska regler</t>
  </si>
  <si>
    <t>obs SSÄK svar nej</t>
  </si>
  <si>
    <t xml:space="preserve"> </t>
  </si>
  <si>
    <r>
      <rPr>
        <b/>
        <sz val="11"/>
        <color rgb="FF000000"/>
        <rFont val="Calibri"/>
        <family val="2"/>
      </rPr>
      <t>BjhK</t>
    </r>
    <r>
      <rPr>
        <sz val="11"/>
        <color indexed="8"/>
        <rFont val="Calibri"/>
        <family val="2"/>
      </rPr>
      <t>: Vid koefficient 0,5 är detta bra men blir för hårt på 1,0. Om man tänker på att hunden ska kunna få ett pris.</t>
    </r>
  </si>
  <si>
    <r>
      <rPr>
        <b/>
        <sz val="11"/>
        <color rgb="FF000000"/>
        <rFont val="Calibri"/>
        <family val="2"/>
      </rPr>
      <t>VBÄK</t>
    </r>
    <r>
      <rPr>
        <sz val="11"/>
        <color indexed="8"/>
        <rFont val="Calibri"/>
        <family val="2"/>
      </rPr>
      <t>: Enligt praxis dras 1p/upptag bort max 2 p</t>
    </r>
  </si>
  <si>
    <r>
      <rPr>
        <b/>
        <sz val="11"/>
        <color rgb="FF000000"/>
        <rFont val="Calibri"/>
        <family val="2"/>
      </rPr>
      <t>ÖSÄK</t>
    </r>
    <r>
      <rPr>
        <sz val="11"/>
        <color indexed="8"/>
        <rFont val="Calibri"/>
        <family val="2"/>
      </rPr>
      <t>: Om det blir upptag på första sökturen</t>
    </r>
  </si>
  <si>
    <r>
      <rPr>
        <b/>
        <sz val="11"/>
        <color rgb="FF000000"/>
        <rFont val="Calibri"/>
        <family val="2"/>
      </rPr>
      <t>DÄK</t>
    </r>
    <r>
      <rPr>
        <sz val="11"/>
        <color indexed="8"/>
        <rFont val="Calibri"/>
        <family val="2"/>
      </rPr>
      <t xml:space="preserve">: Frågan är komplex, det är ju skillnad att gå med hunden i band 45 min och sedan åka bil i 30 min mot att åka bil i 75 min. Detta bör diskuteras vidare. </t>
    </r>
    <r>
      <rPr>
        <b/>
        <sz val="11"/>
        <color rgb="FF000000"/>
        <rFont val="Calibri"/>
        <family val="2"/>
      </rPr>
      <t>ÖSÄK</t>
    </r>
    <r>
      <rPr>
        <sz val="11"/>
        <color indexed="8"/>
        <rFont val="Calibri"/>
        <family val="2"/>
      </rPr>
      <t xml:space="preserve">: Traktbyte kan ingå i arbetstiden </t>
    </r>
    <r>
      <rPr>
        <b/>
        <sz val="11"/>
        <color rgb="FF000000"/>
        <rFont val="Calibri"/>
        <family val="2"/>
      </rPr>
      <t>VNÄK</t>
    </r>
    <r>
      <rPr>
        <sz val="11"/>
        <color indexed="8"/>
        <rFont val="Calibri"/>
        <family val="2"/>
      </rPr>
      <t>: I PB så kommentera varför TB görs och förklaring till tidsåtgången för TB.</t>
    </r>
  </si>
  <si>
    <t>Analys/kommentarer BOÅ</t>
  </si>
  <si>
    <r>
      <t xml:space="preserve">Kommentarer </t>
    </r>
    <r>
      <rPr>
        <b/>
        <sz val="11"/>
        <color rgb="FF000000"/>
        <rFont val="Calibri"/>
        <family val="2"/>
      </rPr>
      <t>klubbar</t>
    </r>
  </si>
  <si>
    <t>Ja denna regel hör till prov där upptag skett under första söktur</t>
  </si>
  <si>
    <t>Texten hämtad från dagens utbildningsmaterial</t>
  </si>
  <si>
    <r>
      <rPr>
        <b/>
        <sz val="11"/>
        <color rgb="FF000000"/>
        <rFont val="Calibri"/>
        <family val="2"/>
      </rPr>
      <t>BjhK</t>
    </r>
    <r>
      <rPr>
        <sz val="11"/>
        <color indexed="8"/>
        <rFont val="Calibri"/>
        <family val="2"/>
      </rPr>
      <t xml:space="preserve">: Detta kräver att domaren kan provregler och kan ganska säkert säga vilken poäng det kan bli. </t>
    </r>
    <r>
      <rPr>
        <b/>
        <sz val="11"/>
        <color rgb="FF000000"/>
        <rFont val="Calibri"/>
        <family val="2"/>
      </rPr>
      <t>GÄK</t>
    </r>
    <r>
      <rPr>
        <sz val="11"/>
        <color indexed="8"/>
        <rFont val="Calibri"/>
        <family val="2"/>
      </rPr>
      <t>: Känns krångligt, möjligen som kompromiss.</t>
    </r>
  </si>
  <si>
    <r>
      <rPr>
        <b/>
        <sz val="11"/>
        <color rgb="FF000000"/>
        <rFont val="Calibri"/>
        <family val="2"/>
      </rPr>
      <t>BjhK</t>
    </r>
    <r>
      <rPr>
        <sz val="11"/>
        <color indexed="8"/>
        <rFont val="Calibri"/>
        <family val="2"/>
      </rPr>
      <t xml:space="preserve">: Är inte riktigt nöjd med detta, om hunden söker 9 sök mellan 25-29 min och får det tionde på 35 min, ska man då få ett avdrag på 1 poäng?? För hårt! Hundar som inte kommer tillbaka/länkar, eller söker väldigt stort skall ha minuspoäng Ska kolla på en tabell för detta. </t>
    </r>
    <r>
      <rPr>
        <b/>
        <sz val="11"/>
        <color rgb="FF000000"/>
        <rFont val="Calibri"/>
        <family val="2"/>
      </rPr>
      <t>ÖSÄK</t>
    </r>
    <r>
      <rPr>
        <sz val="11"/>
        <color indexed="8"/>
        <rFont val="Calibri"/>
        <family val="2"/>
      </rPr>
      <t xml:space="preserve">: 30 min söktid ger 10 poäng, kanske man ska diskutera om det är vid 40 min som avdragen kommer, inte vid 31 min. </t>
    </r>
    <r>
      <rPr>
        <b/>
        <sz val="11"/>
        <color rgb="FF000000"/>
        <rFont val="Calibri"/>
        <family val="2"/>
      </rPr>
      <t>GÄK</t>
    </r>
    <r>
      <rPr>
        <sz val="11"/>
        <color indexed="8"/>
        <rFont val="Calibri"/>
        <family val="2"/>
      </rPr>
      <t>: Känns krångligt</t>
    </r>
  </si>
  <si>
    <r>
      <rPr>
        <b/>
        <sz val="11"/>
        <color rgb="FF000000"/>
        <rFont val="Calibri"/>
        <family val="2"/>
      </rPr>
      <t>GÄK</t>
    </r>
    <r>
      <rPr>
        <sz val="11"/>
        <color indexed="8"/>
        <rFont val="Calibri"/>
        <family val="2"/>
      </rPr>
      <t>: Känns krångligt</t>
    </r>
  </si>
  <si>
    <r>
      <rPr>
        <b/>
        <sz val="11"/>
        <color rgb="FF000000"/>
        <rFont val="Calibri"/>
        <family val="2"/>
      </rPr>
      <t>GÄK</t>
    </r>
    <r>
      <rPr>
        <sz val="11"/>
        <color indexed="8"/>
        <rFont val="Calibri"/>
        <family val="2"/>
      </rPr>
      <t>: Blir för godtyckligt</t>
    </r>
  </si>
  <si>
    <r>
      <rPr>
        <b/>
        <sz val="11"/>
        <color rgb="FF000000"/>
        <rFont val="Calibri"/>
        <family val="2"/>
      </rPr>
      <t>GÄK</t>
    </r>
    <r>
      <rPr>
        <sz val="11"/>
        <color indexed="8"/>
        <rFont val="Calibri"/>
        <family val="2"/>
      </rPr>
      <t>: Sunt förnuft bör råda.</t>
    </r>
  </si>
  <si>
    <r>
      <rPr>
        <b/>
        <sz val="11"/>
        <color rgb="FF000000"/>
        <rFont val="Calibri"/>
        <family val="2"/>
      </rPr>
      <t>VSÄK</t>
    </r>
    <r>
      <rPr>
        <sz val="11"/>
        <color indexed="8"/>
        <rFont val="Calibri"/>
        <family val="2"/>
      </rPr>
      <t xml:space="preserve">: Undantag för tid kan medges vid vargförekomst. </t>
    </r>
    <r>
      <rPr>
        <b/>
        <sz val="11"/>
        <color rgb="FF000000"/>
        <rFont val="Calibri"/>
        <family val="2"/>
      </rPr>
      <t>GÄK</t>
    </r>
    <r>
      <rPr>
        <sz val="11"/>
        <color indexed="8"/>
        <rFont val="Calibri"/>
        <family val="2"/>
      </rPr>
      <t>: Sunt förnuft bör råda.</t>
    </r>
  </si>
  <si>
    <r>
      <rPr>
        <b/>
        <sz val="11"/>
        <color rgb="FF000000"/>
        <rFont val="Calibri"/>
        <family val="2"/>
      </rPr>
      <t>JHÄK</t>
    </r>
    <r>
      <rPr>
        <sz val="11"/>
        <color indexed="8"/>
        <rFont val="Calibri"/>
        <family val="2"/>
      </rPr>
      <t>: om det inte blir genomsnitt</t>
    </r>
  </si>
  <si>
    <r>
      <rPr>
        <b/>
        <sz val="11"/>
        <color rgb="FF000000"/>
        <rFont val="Calibri"/>
        <family val="2"/>
      </rPr>
      <t>NÄK</t>
    </r>
    <r>
      <rPr>
        <sz val="11"/>
        <color indexed="8"/>
        <rFont val="Calibri"/>
        <family val="2"/>
      </rPr>
      <t>: Ska väl stå "varje nytt upptag" för att inte förväxlas med korta stopp på samma flyende älg?</t>
    </r>
  </si>
  <si>
    <r>
      <rPr>
        <b/>
        <sz val="11"/>
        <color rgb="FF000000"/>
        <rFont val="Calibri"/>
        <family val="2"/>
      </rPr>
      <t>BjhK</t>
    </r>
    <r>
      <rPr>
        <sz val="11"/>
        <color indexed="8"/>
        <rFont val="Calibri"/>
        <family val="2"/>
      </rPr>
      <t xml:space="preserve">: och måste hämtas. </t>
    </r>
    <r>
      <rPr>
        <b/>
        <sz val="11"/>
        <color rgb="FF000000"/>
        <rFont val="Calibri"/>
        <family val="2"/>
      </rPr>
      <t>ÖSÄK</t>
    </r>
    <r>
      <rPr>
        <sz val="11"/>
        <color indexed="8"/>
        <rFont val="Calibri"/>
        <family val="2"/>
      </rPr>
      <t xml:space="preserve">: Överger den provgruppen eller letar den efter älg? Svårt. </t>
    </r>
    <r>
      <rPr>
        <b/>
        <sz val="11"/>
        <color rgb="FF000000"/>
        <rFont val="Calibri"/>
        <family val="2"/>
      </rPr>
      <t>VSÄK</t>
    </r>
    <r>
      <rPr>
        <sz val="11"/>
        <color indexed="8"/>
        <rFont val="Calibri"/>
        <family val="2"/>
      </rPr>
      <t xml:space="preserve">: Hunden straffas i momentet samarbete. </t>
    </r>
    <r>
      <rPr>
        <b/>
        <sz val="11"/>
        <color rgb="FF000000"/>
        <rFont val="Calibri"/>
        <family val="2"/>
      </rPr>
      <t>NÄK</t>
    </r>
    <r>
      <rPr>
        <sz val="11"/>
        <color indexed="8"/>
        <rFont val="Calibri"/>
        <family val="2"/>
      </rPr>
      <t>: Vi hade gärna sett mer avdrag om den överger provgruppen. Hur kan vi påvisa att den söker och ge poäng för det? Om hunden drar iväg och inte kommer åter så ska den inte ha poäng i momentet</t>
    </r>
  </si>
  <si>
    <r>
      <rPr>
        <b/>
        <sz val="11"/>
        <color rgb="FF000000"/>
        <rFont val="Calibri"/>
        <family val="2"/>
      </rPr>
      <t>VSÄK</t>
    </r>
    <r>
      <rPr>
        <sz val="11"/>
        <color indexed="8"/>
        <rFont val="Calibri"/>
        <family val="2"/>
      </rPr>
      <t>: poängsnitt på samtliga sökturer där söktur över 30 min ger 5 p (enskild söktur)</t>
    </r>
  </si>
  <si>
    <t>Majoritet för föreslagen lösning.</t>
  </si>
  <si>
    <t>Nej Sverige vill inte anpassa sig till nordiska regler för hur poängsättning ska ske vid flera upptag under dagen.</t>
  </si>
  <si>
    <t>Majoritet för krav att nya upptag med mindre än 10 min sammanhängande fast ståndskallstid ger en poängsavdrag (gäller alla poängnivåer) Sammanhängande fast är kravet för att få räkna som omställning enligt nordiska regler.</t>
  </si>
  <si>
    <r>
      <t xml:space="preserve">En majoritet för tidsbegränsning traktbyte. Skriver </t>
    </r>
    <r>
      <rPr>
        <u/>
        <sz val="11"/>
        <color rgb="FF000000"/>
        <rFont val="Calibri"/>
        <family val="2"/>
      </rPr>
      <t>normalt</t>
    </r>
    <r>
      <rPr>
        <sz val="11"/>
        <color indexed="8"/>
        <rFont val="Calibri"/>
        <family val="2"/>
      </rPr>
      <t xml:space="preserve"> högst en timme. Om det tar längre tid får domaren förklara t ex vargförekomst. Tänker ändå ställa fråga om ÖSÄKs tanke att tid för traktbyte ska ingå i arbets-/provtid (som Finland).</t>
    </r>
  </si>
  <si>
    <t>Björnhundklubben har lagt ett förslag som jag kommer delge. Då det finns majoritet för förslag enligt denna enkät får jag ställa alternativen mot varandra. Jag ställer då även fråga om över 30 minuter ska ändras till över 40 minuter. Ställer också fråga om %-talet ska höjas till 15 % dvs att en hund med en (1) söktur över tidsgräns måste redovisa minst sex sökturer inom tidsgräns för att inte tilldelas avdrag med 1 poäng. Poängavdrag går programmera så domaren får påminnelse av Provdata att avdrag ska ske.</t>
  </si>
  <si>
    <t>Majoritetsvilja. Innebär att om hunden har en söktur som tar längre tid än 30 min (ev 40) så måste hunden redovisa minst fyra sökturer som ligger inom gränsen för maxtid för att inte få 2 poängs avdrag.</t>
  </si>
  <si>
    <t>Finland skiljer på avbröt och avbryts. "Avbröt" där hundens ägare/förare avbryter provet. "Bedöms, antecknas och poängsätts. Slutresultat 0-pris. Dvs liknar vårt nuvarande brutet prov. Sedan har Finland också "Avbryts" vilket betyder att domaren avbryter provet. "Bedöms normalt, hunden får poäng och slutresultat. Utkastet till svensk text  liknar Finska "avbryts". Jag testar en rakare skrivning men använder ordet "avslutas"  Tanken att medge att prov kan avslutas när hunden bedöms färdigprövad även om den inte uppnått 200 min skalltid. Tillämpbart tex när hunden återkommit efter stötningar och förföljande och det återstår typ 30 min av provtid dvs läge att koppla och gå hem. Ändrar alltså till att det är domarens beslut (förutsätter att hundägaren önskar avsluta provet.</t>
  </si>
  <si>
    <t>Om hunden drar iväg och inte kommer tillbaka till provgrupp så har den inte gjort någon söktur och då kan den inte få poäng i momentet. Regeln om avdrag blir aktuell om hunden gjort någon söktur och sedan överger provgruppen utan att domaren kan konstatera att hunden är ute på långt spårsök etc. Borta 90 minuter och inget tyder på att hunden tänker komma tillbaka då vill nog ägaren oftast hämta hunden.</t>
  </si>
  <si>
    <t>NÄK kompletterat svar 21 okt.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</si>
</sst>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1"/>
      <color indexed="8"/>
      <name val="Calibri"/>
      <family val="2"/>
    </font>
    <font>
      <sz val="16"/>
      <color indexed="8"/>
      <name val="Calibri"/>
      <family val="2"/>
    </font>
    <font>
      <b/>
      <sz val="16"/>
      <color indexed="8"/>
      <name val="Calibri"/>
      <family val="2"/>
    </font>
    <font>
      <sz val="14"/>
      <color indexed="8"/>
      <name val="Calibri"/>
      <family val="2"/>
    </font>
    <font>
      <b/>
      <sz val="11"/>
      <color indexed="8"/>
      <name val="Calibri"/>
      <family val="2"/>
    </font>
    <font>
      <sz val="12"/>
      <color indexed="8"/>
      <name val="Calibri"/>
      <family val="2"/>
    </font>
    <font>
      <sz val="10"/>
      <color indexed="8"/>
      <name val="Calibri"/>
      <family val="2"/>
    </font>
    <font>
      <b/>
      <sz val="10"/>
      <color indexed="8"/>
      <name val="Calibri"/>
      <family val="2"/>
    </font>
    <font>
      <b/>
      <i/>
      <sz val="10"/>
      <color indexed="8"/>
      <name val="Calibri"/>
      <family val="2"/>
    </font>
    <font>
      <sz val="7"/>
      <color indexed="8"/>
      <name val="Times New Roman"/>
      <family val="1"/>
    </font>
    <font>
      <b/>
      <i/>
      <sz val="10"/>
      <color rgb="FF000000"/>
      <name val="Calibri"/>
      <family val="2"/>
    </font>
    <font>
      <b/>
      <sz val="10"/>
      <color rgb="FF000000"/>
      <name val="Calibri"/>
      <family val="2"/>
    </font>
    <font>
      <sz val="10"/>
      <color rgb="FF000000"/>
      <name val="Calibri"/>
      <family val="2"/>
    </font>
    <font>
      <sz val="16"/>
      <color rgb="FF000000"/>
      <name val="Calibri"/>
      <family val="2"/>
    </font>
    <font>
      <sz val="11"/>
      <color rgb="FF000000"/>
      <name val="Calibri"/>
      <family val="2"/>
    </font>
    <font>
      <u/>
      <sz val="11"/>
      <color rgb="FF000000"/>
      <name val="Calibri"/>
      <family val="2"/>
    </font>
    <font>
      <b/>
      <sz val="11"/>
      <color rgb="FF000000"/>
      <name val="Calibri"/>
      <family val="2"/>
    </font>
  </fonts>
  <fills count="5">
    <fill>
      <patternFill patternType="none"/>
    </fill>
    <fill>
      <patternFill patternType="gray125"/>
    </fill>
    <fill>
      <patternFill patternType="solid">
        <fgColor indexed="42"/>
        <bgColor indexed="27"/>
      </patternFill>
    </fill>
    <fill>
      <patternFill patternType="solid">
        <fgColor indexed="13"/>
        <bgColor indexed="34"/>
      </patternFill>
    </fill>
    <fill>
      <patternFill patternType="solid">
        <fgColor indexed="53"/>
        <bgColor indexed="52"/>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1" fontId="0" fillId="0" borderId="0" xfId="0" applyNumberFormat="1"/>
    <xf numFmtId="1" fontId="1" fillId="0" borderId="0" xfId="0" applyNumberFormat="1" applyFont="1" applyAlignment="1">
      <alignment horizontal="center" vertical="center"/>
    </xf>
    <xf numFmtId="0" fontId="2" fillId="0" borderId="0" xfId="0" applyFont="1" applyAlignment="1">
      <alignment vertical="center" wrapText="1"/>
    </xf>
    <xf numFmtId="14" fontId="3" fillId="0" borderId="0" xfId="0" applyNumberFormat="1" applyFont="1" applyAlignment="1">
      <alignment vertical="top" wrapText="1"/>
    </xf>
    <xf numFmtId="0" fontId="0" fillId="0" borderId="0" xfId="0" applyFont="1" applyProtection="1"/>
    <xf numFmtId="0" fontId="0" fillId="0" borderId="0" xfId="0" applyNumberFormat="1"/>
    <xf numFmtId="0" fontId="0" fillId="0" borderId="0" xfId="0" applyAlignment="1">
      <alignment vertical="center"/>
    </xf>
    <xf numFmtId="164" fontId="0" fillId="0" borderId="0" xfId="0" applyNumberFormat="1" applyAlignment="1">
      <alignment horizontal="center" vertical="center"/>
    </xf>
    <xf numFmtId="0" fontId="0" fillId="0" borderId="0" xfId="0" applyFont="1" applyAlignment="1" applyProtection="1">
      <alignment vertical="center" wrapText="1"/>
      <protection locked="0"/>
    </xf>
    <xf numFmtId="1" fontId="0" fillId="0" borderId="0" xfId="0" applyNumberFormat="1" applyAlignment="1" applyProtection="1">
      <alignment horizontal="center" vertical="center"/>
      <protection locked="0"/>
    </xf>
    <xf numFmtId="1" fontId="4" fillId="0" borderId="1" xfId="0" applyNumberFormat="1" applyFont="1" applyBorder="1" applyAlignment="1" applyProtection="1">
      <alignment horizontal="center" vertical="center"/>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xf>
    <xf numFmtId="164" fontId="5" fillId="2" borderId="1" xfId="0" applyNumberFormat="1"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164" fontId="5" fillId="4" borderId="1" xfId="0" applyNumberFormat="1" applyFont="1" applyFill="1" applyBorder="1" applyAlignment="1" applyProtection="1">
      <alignment horizontal="center" vertical="center"/>
      <protection locked="0"/>
    </xf>
    <xf numFmtId="0" fontId="0" fillId="0" borderId="1" xfId="0" applyFont="1" applyBorder="1" applyAlignment="1" applyProtection="1">
      <alignment vertical="center" wrapText="1"/>
    </xf>
    <xf numFmtId="1" fontId="0" fillId="0" borderId="1" xfId="0" applyNumberFormat="1" applyBorder="1" applyAlignment="1" applyProtection="1">
      <alignment horizontal="center" vertical="center"/>
    </xf>
    <xf numFmtId="165" fontId="0" fillId="0" borderId="0" xfId="0" applyNumberFormat="1"/>
    <xf numFmtId="0" fontId="0" fillId="0" borderId="0" xfId="0" applyProtection="1">
      <protection locked="0"/>
    </xf>
    <xf numFmtId="164" fontId="5" fillId="0"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6" fillId="0" borderId="0" xfId="0" applyFont="1" applyAlignment="1">
      <alignment vertical="center" wrapText="1"/>
    </xf>
    <xf numFmtId="1" fontId="4" fillId="0" borderId="4" xfId="0" applyNumberFormat="1" applyFont="1" applyBorder="1" applyAlignment="1" applyProtection="1">
      <alignment horizontal="center" vertical="center"/>
    </xf>
    <xf numFmtId="1" fontId="0" fillId="0" borderId="4" xfId="0" applyNumberFormat="1" applyFont="1" applyBorder="1" applyAlignment="1" applyProtection="1">
      <alignment horizontal="center" vertical="center"/>
    </xf>
    <xf numFmtId="164" fontId="5" fillId="0" borderId="5" xfId="0" applyNumberFormat="1" applyFont="1" applyFill="1" applyBorder="1" applyAlignment="1" applyProtection="1">
      <alignment horizontal="center" vertical="center" wrapText="1"/>
    </xf>
    <xf numFmtId="164" fontId="5" fillId="2" borderId="5" xfId="0" applyNumberFormat="1" applyFont="1" applyFill="1" applyBorder="1" applyAlignment="1" applyProtection="1">
      <alignment horizontal="center" vertical="center" wrapText="1"/>
      <protection locked="0"/>
    </xf>
    <xf numFmtId="0" fontId="4" fillId="0" borderId="6" xfId="0" applyFont="1" applyBorder="1" applyAlignment="1" applyProtection="1">
      <alignment vertical="center" wrapText="1"/>
    </xf>
    <xf numFmtId="0" fontId="1" fillId="0" borderId="3" xfId="0" applyFont="1" applyBorder="1" applyAlignment="1">
      <alignment vertical="center" wrapText="1"/>
    </xf>
    <xf numFmtId="0" fontId="1" fillId="0" borderId="3" xfId="0" applyFont="1" applyBorder="1" applyAlignment="1">
      <alignment vertical="center"/>
    </xf>
    <xf numFmtId="0" fontId="6" fillId="0" borderId="3" xfId="0" applyFont="1" applyBorder="1" applyAlignment="1">
      <alignment vertical="center" wrapText="1"/>
    </xf>
    <xf numFmtId="164" fontId="5" fillId="2" borderId="7" xfId="0" applyNumberFormat="1" applyFont="1" applyFill="1" applyBorder="1" applyAlignment="1" applyProtection="1">
      <alignment horizontal="center" vertical="center" wrapText="1"/>
      <protection locked="0"/>
    </xf>
    <xf numFmtId="164" fontId="5" fillId="3" borderId="6" xfId="0" applyNumberFormat="1" applyFont="1" applyFill="1" applyBorder="1" applyAlignment="1" applyProtection="1">
      <alignment horizontal="center" vertical="center" wrapText="1"/>
      <protection locked="0"/>
    </xf>
    <xf numFmtId="164" fontId="5" fillId="4" borderId="6" xfId="0"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3" xfId="0" applyBorder="1"/>
    <xf numFmtId="0" fontId="0" fillId="0" borderId="8" xfId="0" applyFont="1" applyBorder="1" applyAlignment="1" applyProtection="1">
      <alignment vertical="center" wrapText="1"/>
    </xf>
    <xf numFmtId="164" fontId="5" fillId="0" borderId="2" xfId="0" applyNumberFormat="1" applyFont="1" applyFill="1" applyBorder="1" applyAlignment="1" applyProtection="1">
      <alignment horizontal="center" vertical="center" wrapText="1"/>
    </xf>
    <xf numFmtId="164" fontId="5" fillId="0" borderId="2" xfId="0" applyNumberFormat="1" applyFont="1" applyFill="1" applyBorder="1" applyAlignment="1" applyProtection="1">
      <alignment horizontal="center" vertical="center"/>
    </xf>
    <xf numFmtId="0" fontId="1" fillId="0" borderId="9" xfId="0" applyFont="1" applyBorder="1" applyAlignment="1">
      <alignment vertical="center" wrapText="1"/>
    </xf>
    <xf numFmtId="0" fontId="8" fillId="0" borderId="10" xfId="0" applyFont="1" applyBorder="1" applyAlignment="1">
      <alignment vertical="center" wrapText="1"/>
    </xf>
    <xf numFmtId="0" fontId="6" fillId="0" borderId="10" xfId="0" applyFont="1" applyBorder="1" applyAlignment="1">
      <alignment vertical="center" wrapText="1"/>
    </xf>
    <xf numFmtId="1" fontId="0" fillId="0" borderId="4" xfId="0" applyNumberFormat="1" applyBorder="1" applyAlignment="1" applyProtection="1">
      <alignment horizontal="center" vertical="center"/>
    </xf>
    <xf numFmtId="0" fontId="0" fillId="0" borderId="3" xfId="0" applyFill="1" applyBorder="1"/>
    <xf numFmtId="164" fontId="5" fillId="0" borderId="5" xfId="0" applyNumberFormat="1" applyFont="1" applyFill="1" applyBorder="1" applyAlignment="1" applyProtection="1">
      <alignment horizontal="center" vertical="center" wrapText="1"/>
      <protection locked="0"/>
    </xf>
    <xf numFmtId="0" fontId="4" fillId="0" borderId="3" xfId="0" applyFont="1" applyBorder="1"/>
    <xf numFmtId="0" fontId="0" fillId="0" borderId="0" xfId="0" applyFont="1" applyBorder="1" applyAlignment="1" applyProtection="1">
      <alignment vertical="center" wrapText="1"/>
    </xf>
    <xf numFmtId="164" fontId="5" fillId="0" borderId="1"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vertical="center" wrapText="1"/>
    </xf>
    <xf numFmtId="0" fontId="6" fillId="0" borderId="0" xfId="0" applyFont="1" applyBorder="1" applyAlignment="1">
      <alignment vertical="center" wrapText="1"/>
    </xf>
    <xf numFmtId="164" fontId="5" fillId="2" borderId="12" xfId="0" applyNumberFormat="1" applyFont="1" applyFill="1" applyBorder="1" applyAlignment="1" applyProtection="1">
      <alignment horizontal="center" vertical="center" wrapText="1"/>
      <protection locked="0"/>
    </xf>
    <xf numFmtId="164" fontId="5" fillId="3" borderId="11" xfId="0" applyNumberFormat="1" applyFont="1" applyFill="1" applyBorder="1" applyAlignment="1" applyProtection="1">
      <alignment horizontal="center" vertical="center" wrapText="1"/>
      <protection locked="0"/>
    </xf>
    <xf numFmtId="164" fontId="5" fillId="4" borderId="11" xfId="0" applyNumberFormat="1" applyFont="1" applyFill="1" applyBorder="1" applyAlignment="1" applyProtection="1">
      <alignment horizontal="center" vertical="center"/>
      <protection locked="0"/>
    </xf>
    <xf numFmtId="164" fontId="5" fillId="2" borderId="3" xfId="0" applyNumberFormat="1" applyFont="1" applyFill="1" applyBorder="1" applyAlignment="1" applyProtection="1">
      <alignment horizontal="center" vertical="center" wrapText="1"/>
      <protection locked="0"/>
    </xf>
    <xf numFmtId="164" fontId="5" fillId="3" borderId="3" xfId="0" applyNumberFormat="1" applyFont="1" applyFill="1" applyBorder="1" applyAlignment="1" applyProtection="1">
      <alignment horizontal="center" vertical="center" wrapText="1"/>
      <protection locked="0"/>
    </xf>
    <xf numFmtId="164" fontId="5" fillId="4" borderId="3" xfId="0" applyNumberFormat="1" applyFont="1" applyFill="1" applyBorder="1" applyAlignment="1" applyProtection="1">
      <alignment horizontal="center" vertical="center"/>
      <protection locked="0"/>
    </xf>
    <xf numFmtId="164" fontId="5" fillId="3" borderId="7" xfId="0" applyNumberFormat="1" applyFont="1" applyFill="1" applyBorder="1" applyAlignment="1" applyProtection="1">
      <alignment horizontal="center" vertical="center" wrapText="1"/>
      <protection locked="0"/>
    </xf>
    <xf numFmtId="164" fontId="5" fillId="0" borderId="7" xfId="0" applyNumberFormat="1" applyFont="1" applyFill="1" applyBorder="1" applyAlignment="1" applyProtection="1">
      <alignment horizontal="center" vertical="center" wrapText="1"/>
      <protection locked="0"/>
    </xf>
    <xf numFmtId="0" fontId="6" fillId="0" borderId="3" xfId="0" applyFont="1" applyBorder="1" applyAlignment="1">
      <alignment wrapText="1"/>
    </xf>
    <xf numFmtId="0" fontId="6" fillId="0" borderId="3" xfId="0" applyFont="1" applyBorder="1" applyAlignment="1">
      <alignment horizontal="left" vertical="center" wrapText="1"/>
    </xf>
    <xf numFmtId="1" fontId="0" fillId="0" borderId="13" xfId="0" applyNumberFormat="1" applyBorder="1" applyAlignment="1" applyProtection="1">
      <alignment horizontal="center" vertical="center"/>
    </xf>
    <xf numFmtId="0" fontId="0" fillId="0" borderId="14" xfId="0" applyFont="1" applyBorder="1" applyAlignment="1" applyProtection="1">
      <alignment vertical="center" wrapText="1"/>
    </xf>
    <xf numFmtId="0" fontId="0" fillId="0" borderId="14" xfId="0" applyBorder="1"/>
    <xf numFmtId="0" fontId="6" fillId="0" borderId="3" xfId="0" applyFont="1" applyFill="1" applyBorder="1" applyAlignment="1">
      <alignment vertical="center" wrapText="1"/>
    </xf>
    <xf numFmtId="0" fontId="0" fillId="0" borderId="3" xfId="0" applyBorder="1" applyAlignment="1">
      <alignment horizontal="center"/>
    </xf>
    <xf numFmtId="0" fontId="0" fillId="0" borderId="3" xfId="0" applyBorder="1" applyProtection="1">
      <protection locked="0"/>
    </xf>
    <xf numFmtId="0" fontId="0" fillId="0" borderId="3" xfId="0" applyBorder="1" applyAlignment="1" applyProtection="1">
      <alignment wrapText="1"/>
      <protection locked="0"/>
    </xf>
    <xf numFmtId="0" fontId="0" fillId="0" borderId="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7" xfId="0" applyBorder="1" applyProtection="1">
      <protection locked="0"/>
    </xf>
    <xf numFmtId="0" fontId="0" fillId="0" borderId="17" xfId="0" applyBorder="1" applyAlignment="1" applyProtection="1">
      <alignment wrapText="1"/>
      <protection locked="0"/>
    </xf>
    <xf numFmtId="0" fontId="0" fillId="0" borderId="3" xfId="0" applyBorder="1" applyAlignment="1" applyProtection="1">
      <alignment vertical="top" wrapText="1"/>
      <protection locked="0"/>
    </xf>
    <xf numFmtId="0" fontId="4" fillId="0" borderId="17" xfId="0" applyFont="1" applyBorder="1"/>
    <xf numFmtId="164" fontId="5" fillId="0" borderId="18" xfId="0" applyNumberFormat="1" applyFont="1" applyFill="1" applyBorder="1" applyAlignment="1" applyProtection="1">
      <alignment horizontal="center" vertical="center" wrapText="1"/>
    </xf>
    <xf numFmtId="164" fontId="5" fillId="0" borderId="3" xfId="0" applyNumberFormat="1" applyFont="1" applyFill="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13" xfId="0" applyFont="1" applyBorder="1" applyAlignment="1" applyProtection="1">
      <alignment vertical="center" wrapText="1"/>
    </xf>
    <xf numFmtId="0" fontId="7" fillId="0" borderId="17" xfId="0" applyFont="1" applyBorder="1" applyAlignment="1">
      <alignment vertical="center"/>
    </xf>
    <xf numFmtId="0" fontId="0" fillId="0" borderId="8" xfId="0" applyBorder="1" applyAlignment="1" applyProtection="1">
      <alignment vertical="top" wrapText="1"/>
      <protection locked="0"/>
    </xf>
    <xf numFmtId="0" fontId="0" fillId="0" borderId="19" xfId="0" applyBorder="1" applyAlignment="1" applyProtection="1">
      <alignment vertical="top" wrapText="1"/>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top" wrapText="1"/>
    </xf>
    <xf numFmtId="164" fontId="5" fillId="0" borderId="3"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245"/>
  <sheetViews>
    <sheetView tabSelected="1" topLeftCell="C33" zoomScaleNormal="100" workbookViewId="0">
      <selection activeCell="G47" sqref="G47"/>
    </sheetView>
  </sheetViews>
  <sheetFormatPr defaultRowHeight="14.4" x14ac:dyDescent="0.3"/>
  <cols>
    <col min="1" max="1" width="8.88671875" style="1" customWidth="1"/>
    <col min="2" max="2" width="65" style="2" customWidth="1"/>
    <col min="3" max="4" width="10.77734375" style="3" customWidth="1"/>
    <col min="5" max="5" width="10.77734375" customWidth="1"/>
    <col min="6" max="7" width="70.6640625" style="4" customWidth="1"/>
    <col min="8" max="8" width="12" customWidth="1"/>
    <col min="12" max="12" width="11" customWidth="1"/>
    <col min="15" max="15" width="8.88671875" style="5" customWidth="1"/>
  </cols>
  <sheetData>
    <row r="2" spans="1:12" ht="42" x14ac:dyDescent="0.3">
      <c r="A2" s="6"/>
      <c r="B2" s="7" t="s">
        <v>57</v>
      </c>
      <c r="F2" s="8">
        <v>44123</v>
      </c>
      <c r="G2" s="8"/>
      <c r="H2" s="9" t="s">
        <v>0</v>
      </c>
      <c r="I2" s="9" t="s">
        <v>1</v>
      </c>
      <c r="J2" s="9" t="s">
        <v>2</v>
      </c>
      <c r="L2" s="10"/>
    </row>
    <row r="3" spans="1:12" x14ac:dyDescent="0.3">
      <c r="B3" s="11"/>
      <c r="C3" s="12"/>
      <c r="H3" s="9" t="s">
        <v>3</v>
      </c>
      <c r="I3" s="9">
        <v>6</v>
      </c>
      <c r="J3" s="9">
        <v>10</v>
      </c>
    </row>
    <row r="4" spans="1:12" x14ac:dyDescent="0.3">
      <c r="B4" s="13" t="s">
        <v>4</v>
      </c>
      <c r="H4" s="9" t="s">
        <v>5</v>
      </c>
      <c r="I4" s="9">
        <v>7</v>
      </c>
      <c r="J4" s="9">
        <v>12</v>
      </c>
    </row>
    <row r="5" spans="1:12" x14ac:dyDescent="0.3">
      <c r="A5" s="14"/>
      <c r="B5" s="13"/>
      <c r="H5" s="9" t="s">
        <v>6</v>
      </c>
      <c r="I5" s="9">
        <v>7</v>
      </c>
      <c r="J5" s="9">
        <v>12</v>
      </c>
    </row>
    <row r="6" spans="1:12" x14ac:dyDescent="0.3">
      <c r="A6" s="15"/>
      <c r="B6" s="81" t="s">
        <v>54</v>
      </c>
      <c r="C6" s="86" t="s">
        <v>7</v>
      </c>
      <c r="D6" s="86" t="s">
        <v>8</v>
      </c>
      <c r="E6" s="86" t="s">
        <v>9</v>
      </c>
      <c r="F6" s="87" t="s">
        <v>65</v>
      </c>
      <c r="G6" s="87" t="s">
        <v>64</v>
      </c>
      <c r="H6" s="9" t="s">
        <v>10</v>
      </c>
      <c r="I6" s="9">
        <v>4</v>
      </c>
      <c r="J6" s="9">
        <v>7</v>
      </c>
    </row>
    <row r="7" spans="1:12" x14ac:dyDescent="0.3">
      <c r="A7" s="15"/>
      <c r="B7" s="81"/>
      <c r="C7" s="86"/>
      <c r="D7" s="86"/>
      <c r="E7" s="86"/>
      <c r="F7" s="87"/>
      <c r="G7" s="87"/>
      <c r="H7" s="9"/>
      <c r="I7" s="9"/>
      <c r="J7" s="9"/>
    </row>
    <row r="8" spans="1:12" x14ac:dyDescent="0.3">
      <c r="A8" s="15"/>
      <c r="B8" s="81"/>
      <c r="C8" s="86"/>
      <c r="D8" s="86"/>
      <c r="E8" s="86"/>
      <c r="F8" s="87"/>
      <c r="G8" s="87"/>
      <c r="H8" s="9"/>
      <c r="I8" s="9"/>
      <c r="J8" s="9"/>
    </row>
    <row r="9" spans="1:12" x14ac:dyDescent="0.3">
      <c r="A9" s="15"/>
      <c r="B9" s="81"/>
      <c r="C9" s="86"/>
      <c r="D9" s="86"/>
      <c r="E9" s="86"/>
      <c r="F9" s="87"/>
      <c r="G9" s="87"/>
      <c r="H9" s="9"/>
      <c r="I9" s="9"/>
      <c r="J9" s="9"/>
    </row>
    <row r="10" spans="1:12" ht="28.8" x14ac:dyDescent="0.3">
      <c r="A10" s="15"/>
      <c r="B10" s="81" t="s">
        <v>29</v>
      </c>
      <c r="C10" s="80"/>
      <c r="D10" s="80"/>
      <c r="E10" s="88"/>
      <c r="F10" s="77"/>
      <c r="G10" s="77"/>
      <c r="H10" s="9" t="s">
        <v>11</v>
      </c>
      <c r="I10" s="9">
        <v>5</v>
      </c>
      <c r="J10" s="9">
        <v>9</v>
      </c>
    </row>
    <row r="11" spans="1:12" ht="15.6" x14ac:dyDescent="0.3">
      <c r="A11" s="15"/>
      <c r="B11" s="81"/>
      <c r="C11" s="80"/>
      <c r="D11" s="80"/>
      <c r="E11" s="88"/>
      <c r="F11" s="77"/>
      <c r="G11" s="77"/>
      <c r="H11" s="9"/>
      <c r="I11" s="9"/>
      <c r="J11" s="9"/>
    </row>
    <row r="12" spans="1:12" ht="15.6" x14ac:dyDescent="0.3">
      <c r="A12" s="15"/>
      <c r="B12" s="82" t="s">
        <v>28</v>
      </c>
      <c r="C12" s="80"/>
      <c r="D12" s="80"/>
      <c r="E12" s="88"/>
      <c r="F12" s="77"/>
      <c r="G12" s="77"/>
      <c r="H12" s="9" t="s">
        <v>12</v>
      </c>
      <c r="I12" s="9">
        <v>5</v>
      </c>
      <c r="J12" s="9">
        <v>9</v>
      </c>
    </row>
    <row r="13" spans="1:12" ht="15.6" x14ac:dyDescent="0.3">
      <c r="A13" s="28"/>
      <c r="B13" s="83" t="s">
        <v>23</v>
      </c>
      <c r="C13" s="80"/>
      <c r="D13" s="80"/>
      <c r="E13" s="88"/>
      <c r="F13" s="77"/>
      <c r="G13" s="77"/>
      <c r="H13" s="9" t="s">
        <v>13</v>
      </c>
      <c r="I13" s="9">
        <v>4</v>
      </c>
      <c r="J13" s="9">
        <v>7</v>
      </c>
    </row>
    <row r="14" spans="1:12" ht="48.6" x14ac:dyDescent="0.3">
      <c r="A14" s="29">
        <v>1</v>
      </c>
      <c r="B14" s="33" t="s">
        <v>24</v>
      </c>
      <c r="C14" s="55">
        <f>HäfäK+SSÄK+DÄK+VBÄK+ÖSÄK+VSÄK+VNÄK+JHÄK+BÄK+NÄK+GÄK</f>
        <v>92</v>
      </c>
      <c r="D14" s="56">
        <f>BjhK</f>
        <v>2</v>
      </c>
      <c r="E14" s="57"/>
      <c r="F14" s="84" t="s">
        <v>62</v>
      </c>
      <c r="G14" s="85" t="s">
        <v>66</v>
      </c>
      <c r="H14" s="9" t="s">
        <v>14</v>
      </c>
      <c r="I14" s="9">
        <v>3</v>
      </c>
      <c r="J14" s="9">
        <v>5</v>
      </c>
    </row>
    <row r="15" spans="1:12" ht="21" x14ac:dyDescent="0.3">
      <c r="A15" s="29"/>
      <c r="B15" s="34" t="s">
        <v>25</v>
      </c>
      <c r="C15" s="39"/>
      <c r="D15" s="39"/>
      <c r="E15" s="40"/>
      <c r="F15" s="73"/>
      <c r="G15" s="77"/>
      <c r="H15" s="9" t="s">
        <v>15</v>
      </c>
      <c r="I15" s="9">
        <v>4</v>
      </c>
      <c r="J15" s="9">
        <v>7</v>
      </c>
    </row>
    <row r="16" spans="1:12" ht="15.6" x14ac:dyDescent="0.3">
      <c r="A16" s="29">
        <v>2</v>
      </c>
      <c r="B16" s="35" t="s">
        <v>26</v>
      </c>
      <c r="C16" s="55">
        <f>SSÄK+VBÄK+ÖSÄK+VSÄK+VNÄK+JHÄK+BÄK+NÄK+GÄK</f>
        <v>81</v>
      </c>
      <c r="D16" s="56"/>
      <c r="E16" s="57">
        <f>DÄK+BjhK</f>
        <v>11</v>
      </c>
      <c r="F16" s="72"/>
      <c r="G16" s="77" t="s">
        <v>67</v>
      </c>
      <c r="H16" s="9" t="s">
        <v>16</v>
      </c>
      <c r="I16" s="9">
        <v>7</v>
      </c>
      <c r="J16" s="9">
        <v>12</v>
      </c>
    </row>
    <row r="17" spans="1:16" ht="144" x14ac:dyDescent="0.3">
      <c r="A17" s="29">
        <v>3</v>
      </c>
      <c r="B17" s="35" t="s">
        <v>27</v>
      </c>
      <c r="C17" s="58">
        <f>HäfäK+DÄK+BjhK+VBÄK+VNÄK+JHÄK</f>
        <v>44</v>
      </c>
      <c r="D17" s="59">
        <f>NÄK+GÄK</f>
        <v>19</v>
      </c>
      <c r="E17" s="60">
        <f>+SSÄK+ÖSÄK+VSÄK+BÄK</f>
        <v>31</v>
      </c>
      <c r="F17" s="73" t="s">
        <v>68</v>
      </c>
      <c r="G17" s="77" t="s">
        <v>84</v>
      </c>
      <c r="H17" s="9" t="s">
        <v>17</v>
      </c>
      <c r="I17" s="9">
        <v>1</v>
      </c>
      <c r="J17" s="9">
        <v>2</v>
      </c>
    </row>
    <row r="18" spans="1:16" ht="15.6" x14ac:dyDescent="0.3">
      <c r="A18" s="29"/>
      <c r="B18" s="54"/>
      <c r="C18" s="80"/>
      <c r="D18" s="79"/>
      <c r="E18" s="43"/>
      <c r="F18" s="73"/>
      <c r="G18" s="77"/>
      <c r="H18" s="9"/>
      <c r="I18" s="9"/>
      <c r="J18" s="9"/>
    </row>
    <row r="19" spans="1:16" ht="28.8" x14ac:dyDescent="0.3">
      <c r="A19" s="15"/>
      <c r="B19" s="41" t="s">
        <v>46</v>
      </c>
      <c r="C19" s="80"/>
      <c r="D19" s="79"/>
      <c r="E19" s="43"/>
      <c r="F19" s="72"/>
      <c r="G19" s="77"/>
      <c r="H19" s="9" t="s">
        <v>18</v>
      </c>
      <c r="I19" s="9">
        <v>1</v>
      </c>
      <c r="J19" s="9">
        <v>2</v>
      </c>
    </row>
    <row r="20" spans="1:16" ht="16.2" thickBot="1" x14ac:dyDescent="0.35">
      <c r="A20" s="47"/>
      <c r="B20" s="78" t="s">
        <v>35</v>
      </c>
      <c r="C20" s="80"/>
      <c r="D20" s="79"/>
      <c r="E20" s="43"/>
      <c r="F20" s="72"/>
      <c r="G20" s="77"/>
      <c r="H20" s="9" t="s">
        <v>19</v>
      </c>
      <c r="I20" s="9">
        <v>1</v>
      </c>
      <c r="J20" s="9">
        <v>2</v>
      </c>
    </row>
    <row r="21" spans="1:16" ht="21.6" thickBot="1" x14ac:dyDescent="0.35">
      <c r="A21" s="47"/>
      <c r="B21" s="44" t="s">
        <v>30</v>
      </c>
      <c r="C21" s="48"/>
      <c r="D21" s="49"/>
      <c r="E21" s="25"/>
      <c r="F21" s="72"/>
      <c r="G21" s="77"/>
      <c r="H21" s="9" t="s">
        <v>20</v>
      </c>
      <c r="I21" s="9">
        <v>1</v>
      </c>
      <c r="J21" s="9">
        <v>2</v>
      </c>
    </row>
    <row r="22" spans="1:16" ht="29.4" thickBot="1" x14ac:dyDescent="0.35">
      <c r="A22" s="47"/>
      <c r="B22" s="45" t="s">
        <v>31</v>
      </c>
      <c r="C22" s="48"/>
      <c r="D22" s="30"/>
      <c r="E22" s="17"/>
      <c r="F22" s="72" t="s">
        <v>77</v>
      </c>
      <c r="G22" s="77"/>
      <c r="H22" s="9" t="s">
        <v>21</v>
      </c>
      <c r="I22" s="9">
        <v>1</v>
      </c>
      <c r="J22" s="9">
        <v>2</v>
      </c>
    </row>
    <row r="23" spans="1:16" ht="101.4" thickBot="1" x14ac:dyDescent="0.35">
      <c r="A23" s="47">
        <v>4</v>
      </c>
      <c r="B23" s="46" t="s">
        <v>32</v>
      </c>
      <c r="C23" s="18">
        <f>HäfäK+DÄK+VBÄK+VNÄK+JHÄK</f>
        <v>42</v>
      </c>
      <c r="D23" s="19">
        <f>GÄK</f>
        <v>9</v>
      </c>
      <c r="E23" s="20">
        <f>SSÄK+BjhK+VSÄK+NÄK+BÄK</f>
        <v>38</v>
      </c>
      <c r="F23" s="72" t="s">
        <v>69</v>
      </c>
      <c r="G23" s="77" t="s">
        <v>82</v>
      </c>
      <c r="H23" s="9" t="s">
        <v>22</v>
      </c>
      <c r="I23" s="9">
        <v>1</v>
      </c>
      <c r="J23" s="9" t="s">
        <v>59</v>
      </c>
      <c r="P23" s="5"/>
    </row>
    <row r="24" spans="1:16" ht="43.8" thickBot="1" x14ac:dyDescent="0.35">
      <c r="A24" s="47">
        <v>5</v>
      </c>
      <c r="B24" s="46" t="s">
        <v>33</v>
      </c>
      <c r="C24" s="18">
        <f>HäfäK+SSÄK+DÄK+VBÄK+VNÄK+JHÄK+BÄK</f>
        <v>61</v>
      </c>
      <c r="D24" s="19">
        <f>NÄK+GÄK</f>
        <v>19</v>
      </c>
      <c r="E24" s="20">
        <f>BjhK+VSÄK</f>
        <v>9</v>
      </c>
      <c r="F24" s="72" t="s">
        <v>70</v>
      </c>
      <c r="G24" s="77" t="s">
        <v>83</v>
      </c>
      <c r="H24" s="9"/>
      <c r="I24" s="9">
        <v>58</v>
      </c>
      <c r="J24" s="9">
        <v>100</v>
      </c>
      <c r="P24" s="23"/>
    </row>
    <row r="25" spans="1:16" ht="87" thickBot="1" x14ac:dyDescent="0.35">
      <c r="A25" s="22">
        <v>6</v>
      </c>
      <c r="B25" s="46" t="s">
        <v>34</v>
      </c>
      <c r="C25" s="18">
        <f>HäfäK+SSÄK+DÄK+BjhK+VBÄK+ÖSÄK+VNÄK+JHÄK+GÄK</f>
        <v>70</v>
      </c>
      <c r="D25" s="19"/>
      <c r="E25" s="20">
        <f>VSÄK+NÄK+BÄK</f>
        <v>24</v>
      </c>
      <c r="F25" s="72" t="s">
        <v>76</v>
      </c>
      <c r="G25" s="77" t="s">
        <v>85</v>
      </c>
      <c r="H25" s="24"/>
      <c r="I25" s="24"/>
      <c r="J25" s="24"/>
      <c r="P25" s="23"/>
    </row>
    <row r="26" spans="1:16" ht="15.6" x14ac:dyDescent="0.3">
      <c r="A26" s="22"/>
      <c r="B26" s="21"/>
      <c r="C26" s="52"/>
      <c r="D26" s="52"/>
      <c r="E26" s="25"/>
      <c r="F26" s="72"/>
      <c r="G26" s="77"/>
      <c r="P26" s="23"/>
    </row>
    <row r="27" spans="1:16" ht="158.4" x14ac:dyDescent="0.3">
      <c r="A27" s="22"/>
      <c r="B27" s="21" t="s">
        <v>44</v>
      </c>
      <c r="C27" s="16"/>
      <c r="D27" s="16"/>
      <c r="E27" s="17"/>
      <c r="F27" s="72" t="s">
        <v>61</v>
      </c>
      <c r="G27" s="77"/>
      <c r="P27" s="23"/>
    </row>
    <row r="28" spans="1:16" ht="158.4" x14ac:dyDescent="0.3">
      <c r="A28" s="22"/>
      <c r="B28" s="51" t="s">
        <v>55</v>
      </c>
      <c r="C28" s="16"/>
      <c r="D28" s="16"/>
      <c r="E28" s="17"/>
      <c r="F28" s="72"/>
      <c r="G28" s="77"/>
      <c r="P28" s="23"/>
    </row>
    <row r="29" spans="1:16" ht="21" x14ac:dyDescent="0.3">
      <c r="A29" s="22"/>
      <c r="B29" s="26" t="s">
        <v>36</v>
      </c>
      <c r="C29" s="16"/>
      <c r="D29" s="16"/>
      <c r="E29" s="17"/>
      <c r="F29" s="72"/>
      <c r="G29" s="77"/>
      <c r="P29" s="23"/>
    </row>
    <row r="30" spans="1:16" ht="151.80000000000001" x14ac:dyDescent="0.3">
      <c r="A30" s="22">
        <v>7</v>
      </c>
      <c r="B30" s="27" t="s">
        <v>37</v>
      </c>
      <c r="C30" s="18">
        <f>HäfäK+BjhK+ÖSÄK+VNÄK+JHÄK+BÄK</f>
        <v>35</v>
      </c>
      <c r="D30" s="19">
        <f>BÄK</f>
        <v>7</v>
      </c>
      <c r="E30" s="20">
        <f>+SSÄK+DÄK+VBÄK+VSÄK+NÄK+GÄK</f>
        <v>59</v>
      </c>
      <c r="F30" s="72" t="s">
        <v>71</v>
      </c>
      <c r="G30" s="77" t="s">
        <v>79</v>
      </c>
      <c r="P30" s="23"/>
    </row>
    <row r="31" spans="1:16" ht="21" x14ac:dyDescent="0.3">
      <c r="A31" s="28"/>
      <c r="B31" s="34" t="s">
        <v>38</v>
      </c>
      <c r="C31" s="62"/>
      <c r="D31" s="52"/>
      <c r="E31" s="25"/>
      <c r="F31" s="72"/>
      <c r="G31" s="77"/>
      <c r="P31" s="23"/>
    </row>
    <row r="32" spans="1:16" ht="43.2" x14ac:dyDescent="0.3">
      <c r="A32" s="47">
        <v>8</v>
      </c>
      <c r="B32" s="63" t="s">
        <v>47</v>
      </c>
      <c r="C32" s="58">
        <f>+SSÄK+VBÄK+ÖSÄK+VNÄK+BÄK+NÄK+GÄK</f>
        <v>62</v>
      </c>
      <c r="D32" s="61">
        <f>VSÄK</f>
        <v>7</v>
      </c>
      <c r="E32" s="38">
        <f>DÄK+BjhK+JHÄK+BÄK</f>
        <v>30</v>
      </c>
      <c r="F32" s="72" t="s">
        <v>75</v>
      </c>
      <c r="G32" s="77" t="s">
        <v>80</v>
      </c>
      <c r="P32" s="23"/>
    </row>
    <row r="33" spans="1:16" ht="41.4" x14ac:dyDescent="0.3">
      <c r="A33" s="47">
        <v>9</v>
      </c>
      <c r="B33" s="35" t="s">
        <v>48</v>
      </c>
      <c r="C33" s="58"/>
      <c r="D33" s="61">
        <f>+JHÄK+NÄK+GÄK</f>
        <v>31</v>
      </c>
      <c r="E33" s="38">
        <f>+SSÄK+DÄK+BjhK+VBÄK+ÖSÄK+VSÄK+VNÄK+BÄK</f>
        <v>61</v>
      </c>
      <c r="F33" s="73"/>
      <c r="G33" s="77"/>
      <c r="P33" s="23"/>
    </row>
    <row r="34" spans="1:16" ht="41.4" x14ac:dyDescent="0.3">
      <c r="A34" s="47">
        <v>10</v>
      </c>
      <c r="B34" s="64" t="s">
        <v>49</v>
      </c>
      <c r="C34" s="58">
        <f>HäfäK+JHÄK</f>
        <v>14</v>
      </c>
      <c r="D34" s="61">
        <f>NÄK+GÄK</f>
        <v>19</v>
      </c>
      <c r="E34" s="38">
        <f>+SSÄK+DÄK+BjhK+VBÄK+ÖSÄK+VSÄK+VNÄK+BÄK</f>
        <v>61</v>
      </c>
      <c r="F34" s="73" t="s">
        <v>74</v>
      </c>
      <c r="G34" s="77"/>
      <c r="P34" s="23"/>
    </row>
    <row r="35" spans="1:16" ht="15.6" x14ac:dyDescent="0.3">
      <c r="A35" s="22"/>
      <c r="B35" s="27"/>
      <c r="C35" s="42"/>
      <c r="D35" s="16"/>
      <c r="E35" s="17"/>
      <c r="F35" s="73"/>
      <c r="G35" s="77"/>
      <c r="P35" s="23"/>
    </row>
    <row r="36" spans="1:16" ht="21" x14ac:dyDescent="0.3">
      <c r="A36" s="22"/>
      <c r="B36" s="32" t="s">
        <v>56</v>
      </c>
      <c r="C36" s="16"/>
      <c r="D36" s="16"/>
      <c r="E36" s="17"/>
      <c r="F36" s="73"/>
      <c r="G36" s="77"/>
      <c r="P36" s="23"/>
    </row>
    <row r="37" spans="1:16" ht="15.6" x14ac:dyDescent="0.3">
      <c r="A37" s="22"/>
      <c r="B37" s="53" t="s">
        <v>45</v>
      </c>
      <c r="C37" s="16"/>
      <c r="D37" s="16"/>
      <c r="E37" s="17"/>
      <c r="F37" s="73"/>
      <c r="G37" s="77"/>
      <c r="P37" s="23"/>
    </row>
    <row r="38" spans="1:16" ht="15.6" x14ac:dyDescent="0.3">
      <c r="A38" s="22"/>
      <c r="B38" s="50" t="s">
        <v>43</v>
      </c>
      <c r="C38" s="16"/>
      <c r="D38" s="16"/>
      <c r="E38" s="17"/>
      <c r="F38" s="72"/>
      <c r="G38" s="77"/>
      <c r="P38" s="23"/>
    </row>
    <row r="39" spans="1:16" ht="27.6" x14ac:dyDescent="0.3">
      <c r="A39" s="47">
        <v>11</v>
      </c>
      <c r="B39" s="35" t="s">
        <v>39</v>
      </c>
      <c r="C39" s="31">
        <f>DÄK+VBÄK+VSÄK+VNÄK+JHÄK+NÄK+BÄK+GÄK</f>
        <v>73</v>
      </c>
      <c r="D39" s="19">
        <f>BjhK</f>
        <v>2</v>
      </c>
      <c r="E39" s="20">
        <f>+SSÄK+ÖSÄK</f>
        <v>17</v>
      </c>
      <c r="F39" s="72"/>
      <c r="G39" s="77" t="s">
        <v>78</v>
      </c>
      <c r="H39" t="s">
        <v>58</v>
      </c>
      <c r="P39" s="23"/>
    </row>
    <row r="40" spans="1:16" ht="41.4" x14ac:dyDescent="0.3">
      <c r="A40" s="47">
        <v>12</v>
      </c>
      <c r="B40" s="35" t="s">
        <v>40</v>
      </c>
      <c r="C40" s="31">
        <f>+SSÄK+DÄK+VBÄK+ÖSÄK+VSÄK+VNÄK+JHÄK+NÄK</f>
        <v>74</v>
      </c>
      <c r="D40" s="19">
        <f>HäfäK+BjhK</f>
        <v>4</v>
      </c>
      <c r="E40" s="20">
        <f>BÄK+GÄK</f>
        <v>16</v>
      </c>
      <c r="F40" s="72" t="s">
        <v>60</v>
      </c>
      <c r="G40" s="77"/>
      <c r="P40" s="23"/>
    </row>
    <row r="41" spans="1:16" ht="41.4" x14ac:dyDescent="0.3">
      <c r="A41" s="47">
        <v>13</v>
      </c>
      <c r="B41" s="35" t="s">
        <v>41</v>
      </c>
      <c r="C41" s="31">
        <f>HäfäK+SSÄK+DÄK+VBÄK+VSÄK+VNÄK+JHÄK+BÄK+NÄK</f>
        <v>78</v>
      </c>
      <c r="D41" s="19">
        <f>BjhK+GÄK</f>
        <v>11</v>
      </c>
      <c r="E41" s="20">
        <f>ÖSÄK</f>
        <v>5</v>
      </c>
      <c r="F41" s="72"/>
      <c r="G41" s="77"/>
    </row>
    <row r="42" spans="1:16" ht="41.4" x14ac:dyDescent="0.3">
      <c r="A42" s="47">
        <v>14</v>
      </c>
      <c r="B42" s="35" t="s">
        <v>42</v>
      </c>
      <c r="C42" s="36">
        <f>HäfäK+SSÄK+DÄK+VBÄK+VSÄK+VNÄK+JHÄK+NÄK+GÄK</f>
        <v>80</v>
      </c>
      <c r="D42" s="37">
        <f>BjhK</f>
        <v>2</v>
      </c>
      <c r="E42" s="38">
        <f>ÖSÄK+BÄK</f>
        <v>12</v>
      </c>
      <c r="F42" s="72"/>
      <c r="G42" s="77"/>
    </row>
    <row r="43" spans="1:16" x14ac:dyDescent="0.3">
      <c r="A43" s="65"/>
      <c r="B43" s="66"/>
      <c r="C43" s="67"/>
      <c r="D43" s="67"/>
      <c r="E43" s="67"/>
      <c r="F43" s="74"/>
      <c r="G43" s="77"/>
    </row>
    <row r="44" spans="1:16" ht="27.6" x14ac:dyDescent="0.3">
      <c r="A44" s="40"/>
      <c r="B44" s="68" t="s">
        <v>50</v>
      </c>
      <c r="C44" s="40"/>
      <c r="D44" s="40"/>
      <c r="E44" s="40"/>
      <c r="F44" s="75"/>
      <c r="G44" s="70"/>
    </row>
    <row r="45" spans="1:16" ht="57.6" x14ac:dyDescent="0.3">
      <c r="A45" s="69">
        <v>15</v>
      </c>
      <c r="B45" s="68" t="s">
        <v>53</v>
      </c>
      <c r="C45" s="31">
        <f>+SSÄK+BjhK+ÖSÄK+VSÄK+VNÄK+JHÄK+BÄK+NÄK</f>
        <v>62</v>
      </c>
      <c r="D45" s="19">
        <f>DÄK</f>
        <v>9</v>
      </c>
      <c r="E45" s="20">
        <f>VBÄK+GÄK</f>
        <v>21</v>
      </c>
      <c r="F45" s="76" t="s">
        <v>63</v>
      </c>
      <c r="G45" s="71" t="s">
        <v>81</v>
      </c>
      <c r="O45"/>
    </row>
    <row r="46" spans="1:16" ht="15.6" x14ac:dyDescent="0.3">
      <c r="A46" s="69">
        <v>16</v>
      </c>
      <c r="B46" s="68" t="s">
        <v>51</v>
      </c>
      <c r="C46" s="36">
        <f>HäfäK</f>
        <v>2</v>
      </c>
      <c r="D46" s="37">
        <f>GÄK</f>
        <v>9</v>
      </c>
      <c r="E46" s="38">
        <f>+SSÄK+BjhK+VBÄK+ÖSÄK+VSÄK+VNÄK+JHÄK+BÄK</f>
        <v>64</v>
      </c>
      <c r="F46" s="75" t="s">
        <v>72</v>
      </c>
      <c r="G46" s="70"/>
      <c r="O46"/>
    </row>
    <row r="47" spans="1:16" ht="15.6" x14ac:dyDescent="0.3">
      <c r="A47" s="69">
        <v>17</v>
      </c>
      <c r="B47" s="68" t="s">
        <v>52</v>
      </c>
      <c r="C47" s="58">
        <f>+SSÄK+BjhK+VSÄK+VNÄK+JHÄK+BÄK+NÄK</f>
        <v>57</v>
      </c>
      <c r="D47" s="59">
        <f>GÄK</f>
        <v>9</v>
      </c>
      <c r="E47" s="60">
        <f>VBÄK+ÖSÄK</f>
        <v>17</v>
      </c>
      <c r="F47" s="75" t="s">
        <v>73</v>
      </c>
      <c r="G47" s="70" t="s">
        <v>86</v>
      </c>
      <c r="O47"/>
    </row>
    <row r="48" spans="1:16" x14ac:dyDescent="0.3">
      <c r="A48"/>
      <c r="B48"/>
      <c r="C48"/>
      <c r="D48"/>
      <c r="F48"/>
      <c r="G48"/>
      <c r="O48"/>
    </row>
    <row r="49" spans="1:15" x14ac:dyDescent="0.3">
      <c r="A49"/>
      <c r="B49"/>
      <c r="C49"/>
      <c r="D49"/>
      <c r="F49"/>
      <c r="G49"/>
      <c r="O49"/>
    </row>
    <row r="50" spans="1:15" x14ac:dyDescent="0.3">
      <c r="A50"/>
      <c r="B50"/>
      <c r="C50"/>
      <c r="D50"/>
      <c r="F50"/>
      <c r="G50"/>
      <c r="O50"/>
    </row>
    <row r="51" spans="1:15" x14ac:dyDescent="0.3">
      <c r="A51"/>
      <c r="B51"/>
      <c r="C51"/>
      <c r="D51"/>
      <c r="F51"/>
      <c r="G51"/>
      <c r="O51"/>
    </row>
    <row r="52" spans="1:15" x14ac:dyDescent="0.3">
      <c r="A52"/>
      <c r="B52"/>
      <c r="C52"/>
      <c r="D52"/>
      <c r="F52"/>
      <c r="G52"/>
    </row>
    <row r="53" spans="1:15" x14ac:dyDescent="0.3">
      <c r="A53"/>
      <c r="B53"/>
      <c r="C53"/>
      <c r="D53"/>
      <c r="F53"/>
      <c r="G53"/>
    </row>
    <row r="54" spans="1:15" x14ac:dyDescent="0.3">
      <c r="A54"/>
      <c r="B54"/>
      <c r="C54"/>
      <c r="D54"/>
      <c r="F54"/>
      <c r="G54"/>
    </row>
    <row r="55" spans="1:15" x14ac:dyDescent="0.3">
      <c r="A55"/>
      <c r="B55"/>
      <c r="C55"/>
      <c r="D55"/>
      <c r="F55"/>
      <c r="G55"/>
    </row>
    <row r="56" spans="1:15" x14ac:dyDescent="0.3">
      <c r="A56"/>
      <c r="B56"/>
      <c r="C56"/>
      <c r="D56"/>
      <c r="F56"/>
      <c r="G56"/>
    </row>
    <row r="57" spans="1:15" x14ac:dyDescent="0.3">
      <c r="A57"/>
      <c r="B57"/>
      <c r="C57"/>
      <c r="D57"/>
      <c r="F57"/>
      <c r="G57"/>
    </row>
    <row r="58" spans="1:15" x14ac:dyDescent="0.3">
      <c r="A58"/>
      <c r="B58"/>
      <c r="C58"/>
      <c r="D58"/>
      <c r="F58"/>
      <c r="G58"/>
    </row>
    <row r="59" spans="1:15" x14ac:dyDescent="0.3">
      <c r="A59"/>
      <c r="B59"/>
      <c r="C59"/>
      <c r="D59"/>
      <c r="F59"/>
      <c r="G59"/>
    </row>
    <row r="60" spans="1:15" x14ac:dyDescent="0.3">
      <c r="A60"/>
      <c r="B60"/>
      <c r="C60"/>
      <c r="D60"/>
      <c r="F60"/>
      <c r="G60"/>
    </row>
    <row r="61" spans="1:15" x14ac:dyDescent="0.3">
      <c r="A61"/>
      <c r="B61"/>
      <c r="C61"/>
      <c r="D61"/>
      <c r="F61"/>
      <c r="G61"/>
    </row>
    <row r="62" spans="1:15" x14ac:dyDescent="0.3">
      <c r="A62"/>
      <c r="B62"/>
      <c r="C62"/>
      <c r="D62"/>
      <c r="F62"/>
      <c r="G62"/>
    </row>
    <row r="63" spans="1:15" x14ac:dyDescent="0.3">
      <c r="A63"/>
      <c r="B63"/>
      <c r="C63"/>
      <c r="D63"/>
      <c r="F63"/>
      <c r="G63"/>
    </row>
    <row r="64" spans="1:15" x14ac:dyDescent="0.3">
      <c r="A64"/>
      <c r="B64"/>
      <c r="C64"/>
      <c r="D64"/>
      <c r="F64"/>
      <c r="G64"/>
    </row>
    <row r="65" spans="1:7" x14ac:dyDescent="0.3">
      <c r="A65"/>
      <c r="B65"/>
      <c r="C65"/>
      <c r="D65"/>
      <c r="F65"/>
      <c r="G65"/>
    </row>
    <row r="66" spans="1:7" x14ac:dyDescent="0.3">
      <c r="A66"/>
      <c r="B66"/>
      <c r="C66"/>
      <c r="D66"/>
      <c r="F66"/>
      <c r="G66"/>
    </row>
    <row r="67" spans="1:7" x14ac:dyDescent="0.3">
      <c r="A67"/>
      <c r="B67"/>
      <c r="C67"/>
      <c r="D67"/>
      <c r="F67"/>
      <c r="G67"/>
    </row>
    <row r="68" spans="1:7" x14ac:dyDescent="0.3">
      <c r="A68"/>
      <c r="B68"/>
      <c r="C68"/>
      <c r="D68"/>
      <c r="F68"/>
      <c r="G68"/>
    </row>
    <row r="69" spans="1:7" x14ac:dyDescent="0.3">
      <c r="A69"/>
      <c r="B69"/>
      <c r="C69"/>
      <c r="D69"/>
      <c r="F69"/>
      <c r="G69"/>
    </row>
    <row r="70" spans="1:7" x14ac:dyDescent="0.3">
      <c r="A70"/>
      <c r="B70"/>
      <c r="C70"/>
      <c r="D70"/>
      <c r="F70"/>
      <c r="G70"/>
    </row>
    <row r="71" spans="1:7" x14ac:dyDescent="0.3">
      <c r="A71"/>
      <c r="B71"/>
      <c r="C71"/>
      <c r="D71"/>
      <c r="F71"/>
      <c r="G71"/>
    </row>
    <row r="72" spans="1:7" x14ac:dyDescent="0.3">
      <c r="A72"/>
      <c r="B72"/>
      <c r="C72"/>
      <c r="D72"/>
      <c r="F72"/>
      <c r="G72"/>
    </row>
    <row r="73" spans="1:7" x14ac:dyDescent="0.3">
      <c r="A73"/>
      <c r="B73"/>
      <c r="C73"/>
      <c r="D73"/>
      <c r="F73"/>
      <c r="G73"/>
    </row>
    <row r="74" spans="1:7" x14ac:dyDescent="0.3">
      <c r="A74"/>
      <c r="B74"/>
      <c r="C74"/>
      <c r="D74"/>
      <c r="F74"/>
      <c r="G74"/>
    </row>
    <row r="75" spans="1:7" x14ac:dyDescent="0.3">
      <c r="A75"/>
      <c r="B75"/>
      <c r="C75"/>
      <c r="D75"/>
      <c r="F75"/>
      <c r="G75"/>
    </row>
    <row r="76" spans="1:7" x14ac:dyDescent="0.3">
      <c r="A76"/>
      <c r="B76"/>
      <c r="C76"/>
      <c r="D76"/>
      <c r="F76"/>
      <c r="G76"/>
    </row>
    <row r="77" spans="1:7" x14ac:dyDescent="0.3">
      <c r="A77"/>
      <c r="B77"/>
      <c r="C77"/>
      <c r="D77"/>
      <c r="F77"/>
      <c r="G77"/>
    </row>
    <row r="78" spans="1:7" x14ac:dyDescent="0.3">
      <c r="A78"/>
      <c r="B78"/>
      <c r="C78"/>
      <c r="D78"/>
      <c r="F78"/>
      <c r="G78"/>
    </row>
    <row r="79" spans="1:7" x14ac:dyDescent="0.3">
      <c r="A79"/>
      <c r="B79"/>
      <c r="C79"/>
      <c r="D79"/>
      <c r="F79"/>
      <c r="G79"/>
    </row>
    <row r="80" spans="1:7" x14ac:dyDescent="0.3">
      <c r="A80"/>
      <c r="B80"/>
      <c r="C80"/>
      <c r="D80"/>
      <c r="F80"/>
      <c r="G80"/>
    </row>
    <row r="81" spans="1:7" x14ac:dyDescent="0.3">
      <c r="A81"/>
      <c r="B81"/>
      <c r="C81"/>
      <c r="D81"/>
      <c r="F81"/>
      <c r="G81"/>
    </row>
    <row r="82" spans="1:7" x14ac:dyDescent="0.3">
      <c r="A82"/>
      <c r="B82"/>
      <c r="C82"/>
      <c r="D82"/>
      <c r="F82"/>
      <c r="G82"/>
    </row>
    <row r="83" spans="1:7" x14ac:dyDescent="0.3">
      <c r="A83"/>
      <c r="B83"/>
      <c r="C83"/>
      <c r="D83"/>
      <c r="F83"/>
      <c r="G83"/>
    </row>
    <row r="84" spans="1:7" x14ac:dyDescent="0.3">
      <c r="A84"/>
      <c r="B84"/>
      <c r="C84"/>
      <c r="D84"/>
      <c r="F84"/>
      <c r="G84"/>
    </row>
    <row r="85" spans="1:7" x14ac:dyDescent="0.3">
      <c r="A85"/>
      <c r="B85"/>
      <c r="C85"/>
      <c r="D85"/>
      <c r="F85"/>
      <c r="G85"/>
    </row>
    <row r="86" spans="1:7" x14ac:dyDescent="0.3">
      <c r="A86"/>
      <c r="B86"/>
      <c r="C86"/>
      <c r="D86"/>
      <c r="F86"/>
      <c r="G86"/>
    </row>
    <row r="87" spans="1:7" x14ac:dyDescent="0.3">
      <c r="A87"/>
      <c r="B87"/>
      <c r="C87"/>
      <c r="D87"/>
      <c r="F87"/>
      <c r="G87"/>
    </row>
    <row r="88" spans="1:7" x14ac:dyDescent="0.3">
      <c r="A88"/>
      <c r="B88"/>
      <c r="C88"/>
      <c r="D88"/>
      <c r="F88"/>
      <c r="G88"/>
    </row>
    <row r="89" spans="1:7" x14ac:dyDescent="0.3">
      <c r="A89"/>
      <c r="B89"/>
      <c r="C89"/>
      <c r="D89"/>
      <c r="F89"/>
      <c r="G89"/>
    </row>
    <row r="90" spans="1:7" x14ac:dyDescent="0.3">
      <c r="A90"/>
      <c r="B90"/>
      <c r="C90"/>
      <c r="D90"/>
      <c r="F90"/>
      <c r="G90"/>
    </row>
    <row r="91" spans="1:7" x14ac:dyDescent="0.3">
      <c r="A91"/>
      <c r="B91"/>
      <c r="C91"/>
      <c r="D91"/>
      <c r="F91"/>
      <c r="G91"/>
    </row>
    <row r="92" spans="1:7" x14ac:dyDescent="0.3">
      <c r="A92"/>
      <c r="B92"/>
      <c r="C92"/>
      <c r="D92"/>
      <c r="F92"/>
      <c r="G92"/>
    </row>
    <row r="93" spans="1:7" x14ac:dyDescent="0.3">
      <c r="A93"/>
      <c r="B93"/>
      <c r="C93"/>
      <c r="D93"/>
      <c r="F93"/>
      <c r="G93"/>
    </row>
    <row r="94" spans="1:7" x14ac:dyDescent="0.3">
      <c r="A94"/>
      <c r="B94"/>
      <c r="C94"/>
      <c r="D94"/>
      <c r="F94"/>
      <c r="G94"/>
    </row>
    <row r="95" spans="1:7" x14ac:dyDescent="0.3">
      <c r="A95"/>
      <c r="B95"/>
      <c r="C95"/>
      <c r="D95"/>
      <c r="F95"/>
      <c r="G95"/>
    </row>
    <row r="96" spans="1:7" x14ac:dyDescent="0.3">
      <c r="A96"/>
      <c r="B96"/>
      <c r="C96"/>
      <c r="D96"/>
      <c r="F96"/>
      <c r="G96"/>
    </row>
    <row r="97" spans="1:7" x14ac:dyDescent="0.3">
      <c r="A97"/>
      <c r="B97"/>
      <c r="C97"/>
      <c r="D97"/>
      <c r="F97"/>
      <c r="G97"/>
    </row>
    <row r="98" spans="1:7" x14ac:dyDescent="0.3">
      <c r="A98"/>
      <c r="B98"/>
      <c r="C98"/>
      <c r="D98"/>
      <c r="F98"/>
      <c r="G98"/>
    </row>
    <row r="99" spans="1:7" x14ac:dyDescent="0.3">
      <c r="A99"/>
      <c r="B99"/>
      <c r="C99"/>
      <c r="D99"/>
      <c r="F99"/>
      <c r="G99"/>
    </row>
    <row r="100" spans="1:7" x14ac:dyDescent="0.3">
      <c r="A100"/>
      <c r="B100"/>
      <c r="C100"/>
      <c r="D100"/>
      <c r="F100"/>
      <c r="G100"/>
    </row>
    <row r="101" spans="1:7" x14ac:dyDescent="0.3">
      <c r="A101"/>
      <c r="B101"/>
      <c r="C101"/>
      <c r="D101"/>
      <c r="F101"/>
      <c r="G101"/>
    </row>
    <row r="102" spans="1:7" x14ac:dyDescent="0.3">
      <c r="A102"/>
      <c r="B102"/>
      <c r="C102"/>
      <c r="D102"/>
      <c r="F102"/>
      <c r="G102"/>
    </row>
    <row r="103" spans="1:7" x14ac:dyDescent="0.3">
      <c r="A103"/>
      <c r="B103"/>
      <c r="C103"/>
      <c r="D103"/>
      <c r="F103"/>
      <c r="G103"/>
    </row>
    <row r="104" spans="1:7" x14ac:dyDescent="0.3">
      <c r="A104"/>
      <c r="B104"/>
      <c r="C104"/>
      <c r="D104"/>
      <c r="F104"/>
      <c r="G104"/>
    </row>
    <row r="105" spans="1:7" x14ac:dyDescent="0.3">
      <c r="A105"/>
      <c r="B105"/>
      <c r="C105"/>
      <c r="D105"/>
      <c r="F105"/>
      <c r="G105"/>
    </row>
    <row r="106" spans="1:7" x14ac:dyDescent="0.3">
      <c r="A106"/>
      <c r="B106"/>
      <c r="C106"/>
      <c r="D106"/>
      <c r="F106"/>
      <c r="G106"/>
    </row>
    <row r="107" spans="1:7" x14ac:dyDescent="0.3">
      <c r="A107"/>
      <c r="B107"/>
      <c r="C107"/>
      <c r="D107"/>
      <c r="F107"/>
      <c r="G107"/>
    </row>
    <row r="108" spans="1:7" x14ac:dyDescent="0.3">
      <c r="A108"/>
      <c r="B108"/>
      <c r="C108"/>
      <c r="D108"/>
      <c r="F108"/>
      <c r="G108"/>
    </row>
    <row r="109" spans="1:7" x14ac:dyDescent="0.3">
      <c r="A109"/>
      <c r="B109"/>
      <c r="C109"/>
      <c r="D109"/>
      <c r="F109"/>
      <c r="G109"/>
    </row>
    <row r="110" spans="1:7" x14ac:dyDescent="0.3">
      <c r="A110"/>
      <c r="B110"/>
      <c r="C110"/>
      <c r="D110"/>
      <c r="F110"/>
      <c r="G110"/>
    </row>
    <row r="111" spans="1:7" x14ac:dyDescent="0.3">
      <c r="A111"/>
      <c r="B111"/>
      <c r="C111"/>
      <c r="D111"/>
      <c r="F111"/>
      <c r="G111"/>
    </row>
    <row r="112" spans="1:7" x14ac:dyDescent="0.3">
      <c r="A112"/>
      <c r="B112"/>
      <c r="C112"/>
      <c r="D112"/>
      <c r="F112"/>
      <c r="G112"/>
    </row>
    <row r="113" spans="1:7" x14ac:dyDescent="0.3">
      <c r="A113"/>
      <c r="B113"/>
      <c r="C113"/>
      <c r="D113"/>
      <c r="F113"/>
      <c r="G113"/>
    </row>
    <row r="114" spans="1:7" x14ac:dyDescent="0.3">
      <c r="A114"/>
      <c r="B114"/>
      <c r="C114"/>
      <c r="D114"/>
      <c r="F114"/>
      <c r="G114"/>
    </row>
    <row r="212" ht="409.2" customHeight="1" x14ac:dyDescent="0.3"/>
    <row r="239" ht="240" customHeight="1" x14ac:dyDescent="0.3"/>
    <row r="245" ht="349.95" customHeight="1" x14ac:dyDescent="0.3"/>
  </sheetData>
  <sheetProtection formatCells="0" formatRows="0"/>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16</vt:i4>
      </vt:variant>
    </vt:vector>
  </HeadingPairs>
  <TitlesOfParts>
    <vt:vector size="18" baseType="lpstr">
      <vt:lpstr>Blad2</vt:lpstr>
      <vt:lpstr>Blad1</vt:lpstr>
      <vt:lpstr>BjhK</vt:lpstr>
      <vt:lpstr>BÄK</vt:lpstr>
      <vt:lpstr>DÄK</vt:lpstr>
      <vt:lpstr>GrhK</vt:lpstr>
      <vt:lpstr>GÄK</vt:lpstr>
      <vt:lpstr>HäfäK</vt:lpstr>
      <vt:lpstr>JHÄK</vt:lpstr>
      <vt:lpstr>JähK</vt:lpstr>
      <vt:lpstr>LaiK</vt:lpstr>
      <vt:lpstr>NÄK</vt:lpstr>
      <vt:lpstr>SSÄK</vt:lpstr>
      <vt:lpstr>VBÄK</vt:lpstr>
      <vt:lpstr>ViäK</vt:lpstr>
      <vt:lpstr>VNÄK</vt:lpstr>
      <vt:lpstr>VSÄK</vt:lpstr>
      <vt:lpstr>ÖSÄK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HP</cp:lastModifiedBy>
  <dcterms:created xsi:type="dcterms:W3CDTF">2020-09-19T19:23:44Z</dcterms:created>
  <dcterms:modified xsi:type="dcterms:W3CDTF">2020-10-21T15:29:49Z</dcterms:modified>
</cp:coreProperties>
</file>